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cthomas\Desktop\"/>
    </mc:Choice>
  </mc:AlternateContent>
  <workbookProtection workbookAlgorithmName="SHA-512" workbookHashValue="yEW0VjeLxpv/VLFvOu0mj27W+VLRf3Ypz0eMV1FZCVvrLJ3QCrGqPBAuHJaKC4ieUeStxDOsc0pi61n3puTuwQ==" workbookSaltValue="DcKT0OGg/SAywO9ualv7Bg==" workbookSpinCount="100000" lockStructure="1"/>
  <bookViews>
    <workbookView xWindow="0" yWindow="468" windowWidth="28800" windowHeight="12300"/>
  </bookViews>
  <sheets>
    <sheet name="Mortgage Payment Calculator" sheetId="1" r:id="rId1"/>
  </sheets>
  <definedNames>
    <definedName name="Amortization_Schedule">'Mortgage Payment Calculator'!$H$3:$L$25</definedName>
    <definedName name="Down_Pymt.">'Mortgage Payment Calculator'!$D$10</definedName>
    <definedName name="Financial_Tools">'Mortgage Payment Calculator'!$B$2:$M$26</definedName>
    <definedName name="Interese_Schdule">'Mortgage Payment Calculator'!$C$12:$F$25</definedName>
    <definedName name="Loan_Amount">'Mortgage Payment Calculator'!$D$11</definedName>
    <definedName name="Monthly_Payment">'Mortgage Payment Calculator'!$F$9</definedName>
    <definedName name="Morgage_Payment">'Mortgage Payment Calculator'!$C$3:$F$11</definedName>
    <definedName name="Price">'Mortgage Payment Calculator'!$D$9</definedName>
    <definedName name="Rate">'Mortgage Payment Calculator'!$F$7</definedName>
    <definedName name="Term">'Mortgage Payment Calculator'!$F$8</definedName>
    <definedName name="Total_Cost">'Mortgage Payment Calculator'!$F$11</definedName>
    <definedName name="Total_Interest">'Mortgage Payment Calculator'!$F$10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1" i="1" l="1"/>
  <c r="L24" i="1" l="1"/>
  <c r="F9" i="1"/>
  <c r="I8" i="1" l="1"/>
  <c r="J20" i="1"/>
  <c r="I21" i="1" s="1"/>
  <c r="J17" i="1"/>
  <c r="I18" i="1" s="1"/>
  <c r="J8" i="1"/>
  <c r="J16" i="1"/>
  <c r="I17" i="1" s="1"/>
  <c r="J11" i="1"/>
  <c r="I12" i="1" s="1"/>
  <c r="J19" i="1"/>
  <c r="I20" i="1" s="1"/>
  <c r="J22" i="1"/>
  <c r="J21" i="1"/>
  <c r="I22" i="1" s="1"/>
  <c r="J9" i="1"/>
  <c r="I10" i="1" s="1"/>
  <c r="J15" i="1"/>
  <c r="I16" i="1" s="1"/>
  <c r="J12" i="1"/>
  <c r="I13" i="1" s="1"/>
  <c r="J18" i="1"/>
  <c r="I19" i="1" s="1"/>
  <c r="J13" i="1"/>
  <c r="I14" i="1" s="1"/>
  <c r="D14" i="1"/>
  <c r="J14" i="1"/>
  <c r="I15" i="1" s="1"/>
  <c r="J10" i="1"/>
  <c r="I11" i="1" s="1"/>
  <c r="F10" i="1"/>
  <c r="K15" i="1" l="1"/>
  <c r="L15" i="1" s="1"/>
  <c r="K17" i="1"/>
  <c r="L17" i="1" s="1"/>
  <c r="K18" i="1"/>
  <c r="L18" i="1" s="1"/>
  <c r="F11" i="1"/>
  <c r="F14" i="1" s="1"/>
  <c r="E14" i="1"/>
  <c r="K14" i="1"/>
  <c r="L14" i="1" s="1"/>
  <c r="K13" i="1"/>
  <c r="L13" i="1" s="1"/>
  <c r="K10" i="1"/>
  <c r="L10" i="1" s="1"/>
  <c r="K20" i="1"/>
  <c r="L20" i="1" s="1"/>
  <c r="K11" i="1"/>
  <c r="L11" i="1" s="1"/>
  <c r="K19" i="1"/>
  <c r="L19" i="1" s="1"/>
  <c r="K16" i="1"/>
  <c r="L16" i="1" s="1"/>
  <c r="K22" i="1"/>
  <c r="L22" i="1" s="1"/>
  <c r="K12" i="1"/>
  <c r="L12" i="1" s="1"/>
  <c r="K8" i="1"/>
  <c r="I9" i="1"/>
  <c r="K21" i="1"/>
  <c r="L21" i="1" s="1"/>
  <c r="K9" i="1" l="1"/>
  <c r="L9" i="1" s="1"/>
  <c r="L8" i="1"/>
  <c r="K23" i="1" l="1"/>
  <c r="L23" i="1"/>
  <c r="L25" i="1" l="1"/>
</calcChain>
</file>

<file path=xl/comments1.xml><?xml version="1.0" encoding="utf-8"?>
<comments xmlns="http://schemas.openxmlformats.org/spreadsheetml/2006/main">
  <authors>
    <author>Shinya Jomura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 xml:space="preserve">Insert </t>
        </r>
        <r>
          <rPr>
            <b/>
            <sz val="9"/>
            <color indexed="81"/>
            <rFont val="Tahoma"/>
            <charset val="1"/>
          </rPr>
          <t>"Date of the rate"
e.g. 23-Jan-2019
Type "1-23-2019"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>Insert</t>
        </r>
        <r>
          <rPr>
            <b/>
            <sz val="9"/>
            <color indexed="81"/>
            <rFont val="Tahoma"/>
            <charset val="1"/>
          </rPr>
          <t xml:space="preserve"> "Interest rate"  </t>
        </r>
        <r>
          <rPr>
            <sz val="9"/>
            <color indexed="81"/>
            <rFont val="Tahoma"/>
            <family val="2"/>
          </rPr>
          <t xml:space="preserve">of the loan
</t>
        </r>
        <r>
          <rPr>
            <b/>
            <sz val="9"/>
            <color indexed="81"/>
            <rFont val="Tahoma"/>
            <charset val="1"/>
          </rPr>
          <t xml:space="preserve">
e.g. 3.5%
(Type "3.5")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>Insert</t>
        </r>
        <r>
          <rPr>
            <b/>
            <sz val="9"/>
            <color indexed="81"/>
            <rFont val="Tahoma"/>
            <charset val="1"/>
          </rPr>
          <t xml:space="preserve"> "Type of item"
e.g. House
Type "House"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>
      <text>
        <r>
          <rPr>
            <sz val="9"/>
            <color indexed="81"/>
            <rFont val="Tahoma"/>
            <family val="2"/>
          </rPr>
          <t xml:space="preserve">Insert </t>
        </r>
        <r>
          <rPr>
            <b/>
            <sz val="9"/>
            <color indexed="81"/>
            <rFont val="Tahoma"/>
            <family val="2"/>
          </rPr>
          <t>"Term"</t>
        </r>
        <r>
          <rPr>
            <sz val="9"/>
            <color indexed="81"/>
            <rFont val="Tahoma"/>
            <family val="2"/>
          </rPr>
          <t xml:space="preserve"> of the loan</t>
        </r>
        <r>
          <rPr>
            <b/>
            <sz val="9"/>
            <color indexed="81"/>
            <rFont val="Tahoma"/>
            <charset val="1"/>
          </rPr>
          <t xml:space="preserve">
e.g. 15 years
(Type "15")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>Insert</t>
        </r>
        <r>
          <rPr>
            <b/>
            <sz val="9"/>
            <color indexed="81"/>
            <rFont val="Tahoma"/>
            <charset val="1"/>
          </rPr>
          <t xml:space="preserve"> "Price"</t>
        </r>
        <r>
          <rPr>
            <sz val="9"/>
            <color indexed="81"/>
            <rFont val="Tahoma"/>
            <family val="2"/>
          </rPr>
          <t xml:space="preserve"> of the item</t>
        </r>
        <r>
          <rPr>
            <b/>
            <sz val="9"/>
            <color indexed="81"/>
            <rFont val="Tahoma"/>
            <charset val="1"/>
          </rPr>
          <t xml:space="preserve">
e.g. $429,000.00
(Type "429000")</t>
        </r>
      </text>
    </comment>
    <comment ref="D10" authorId="0" shapeId="0">
      <text>
        <r>
          <rPr>
            <sz val="9"/>
            <color indexed="81"/>
            <rFont val="Tahoma"/>
            <family val="2"/>
          </rPr>
          <t>Insert</t>
        </r>
        <r>
          <rPr>
            <b/>
            <sz val="9"/>
            <color indexed="81"/>
            <rFont val="Tahoma"/>
            <charset val="1"/>
          </rPr>
          <t xml:space="preserve"> "Down-Payment" </t>
        </r>
        <r>
          <rPr>
            <sz val="9"/>
            <color indexed="81"/>
            <rFont val="Tahoma"/>
            <family val="2"/>
          </rPr>
          <t>of the item</t>
        </r>
        <r>
          <rPr>
            <b/>
            <sz val="9"/>
            <color indexed="81"/>
            <rFont val="Tahoma"/>
            <charset val="1"/>
          </rPr>
          <t xml:space="preserve">
e.g. $85,000.00
(Type "85000")</t>
        </r>
      </text>
    </comment>
  </commentList>
</comments>
</file>

<file path=xl/sharedStrings.xml><?xml version="1.0" encoding="utf-8"?>
<sst xmlns="http://schemas.openxmlformats.org/spreadsheetml/2006/main" count="27" uniqueCount="23">
  <si>
    <t>Mortgage Payment Calculator</t>
  </si>
  <si>
    <t>Amortization Schedule</t>
  </si>
  <si>
    <t>*Date</t>
  </si>
  <si>
    <t>*Rate</t>
  </si>
  <si>
    <t>Year</t>
  </si>
  <si>
    <t>Beginning Balance</t>
  </si>
  <si>
    <t>Ending Balance</t>
  </si>
  <si>
    <t>Paid on Principal</t>
  </si>
  <si>
    <t>Interest Paid</t>
  </si>
  <si>
    <t>*Item</t>
  </si>
  <si>
    <t>House</t>
  </si>
  <si>
    <t>*Term</t>
  </si>
  <si>
    <t>*Price</t>
  </si>
  <si>
    <t>Monthly Payment</t>
  </si>
  <si>
    <t>*Down Pymt.</t>
  </si>
  <si>
    <t>Total Interest</t>
  </si>
  <si>
    <t>Loan Amount</t>
  </si>
  <si>
    <t>Total Cost</t>
  </si>
  <si>
    <t>Varying Interest Rate Schedule</t>
  </si>
  <si>
    <t>Rate</t>
  </si>
  <si>
    <t>Subtotal</t>
  </si>
  <si>
    <t>Down Pymt.</t>
  </si>
  <si>
    <t>* Point to the red triangles for instructions on information to be filled in the blue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</si>
</sst>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\-yyyy;@"/>
    <numFmt numFmtId="165" formatCode="&quot;$&quot;#,##0.00;[Red]&quot;$&quot;#,##0.00"/>
    <numFmt numFmtId="166" formatCode="0.000%"/>
    <numFmt numFmtId="167" formatCode="#,##0.00;[Red]#,##0.00"/>
  </numFmts>
  <fonts count="7" x14ac:knownFonts="1">
    <font>
      <sz val="11"/>
      <color theme="1"/>
      <name val="Tw Cen MT"/>
      <family val="2"/>
      <scheme val="minor"/>
    </font>
    <font>
      <sz val="18"/>
      <color theme="3"/>
      <name val="Tw Cen MT Condensed"/>
      <family val="2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w Cen MT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thin">
        <color theme="5"/>
      </right>
      <top style="medium">
        <color theme="5"/>
      </top>
      <bottom/>
      <diagonal/>
    </border>
    <border>
      <left style="thin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5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 style="medium">
        <color theme="5"/>
      </right>
      <top/>
      <bottom/>
      <diagonal/>
    </border>
    <border>
      <left style="medium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thin">
        <color theme="5"/>
      </right>
      <top/>
      <bottom style="medium">
        <color theme="5"/>
      </bottom>
      <diagonal/>
    </border>
    <border>
      <left style="thin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rgb="FF0070C0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rgb="FF0070C0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rgb="FF0070C0"/>
      </bottom>
      <diagonal/>
    </border>
    <border>
      <left style="medium">
        <color theme="5"/>
      </left>
      <right style="thin">
        <color theme="5"/>
      </right>
      <top style="thin">
        <color rgb="FF0070C0"/>
      </top>
      <bottom/>
      <diagonal/>
    </border>
    <border>
      <left style="thin">
        <color theme="5"/>
      </left>
      <right style="thin">
        <color theme="5"/>
      </right>
      <top style="thin">
        <color rgb="FF0070C0"/>
      </top>
      <bottom/>
      <diagonal/>
    </border>
    <border>
      <left style="thin">
        <color theme="5"/>
      </left>
      <right style="medium">
        <color theme="5"/>
      </right>
      <top style="thin">
        <color rgb="FF0070C0"/>
      </top>
      <bottom/>
      <diagonal/>
    </border>
    <border>
      <left style="medium">
        <color theme="5"/>
      </left>
      <right style="thin">
        <color theme="5"/>
      </right>
      <top/>
      <bottom style="thin">
        <color rgb="FF0070C0"/>
      </bottom>
      <diagonal/>
    </border>
    <border>
      <left style="thin">
        <color theme="5"/>
      </left>
      <right style="thin">
        <color theme="5"/>
      </right>
      <top/>
      <bottom style="thin">
        <color rgb="FF0070C0"/>
      </bottom>
      <diagonal/>
    </border>
    <border>
      <left style="thin">
        <color theme="5"/>
      </left>
      <right style="medium">
        <color theme="5"/>
      </right>
      <top/>
      <bottom style="thin">
        <color rgb="FF0070C0"/>
      </bottom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theme="8"/>
      </left>
      <right/>
      <top/>
      <bottom/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0" xfId="0" applyFill="1" applyBorder="1"/>
    <xf numFmtId="0" fontId="0" fillId="2" borderId="23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13" xfId="0" applyFill="1" applyBorder="1"/>
    <xf numFmtId="165" fontId="0" fillId="2" borderId="14" xfId="0" applyNumberFormat="1" applyFill="1" applyBorder="1"/>
    <xf numFmtId="165" fontId="0" fillId="2" borderId="15" xfId="0" applyNumberFormat="1" applyFill="1" applyBorder="1"/>
    <xf numFmtId="165" fontId="0" fillId="2" borderId="5" xfId="0" applyNumberFormat="1" applyFill="1" applyBorder="1"/>
    <xf numFmtId="165" fontId="0" fillId="2" borderId="6" xfId="0" applyNumberFormat="1" applyFill="1" applyBorder="1"/>
    <xf numFmtId="167" fontId="0" fillId="2" borderId="5" xfId="0" applyNumberFormat="1" applyFill="1" applyBorder="1"/>
    <xf numFmtId="167" fontId="0" fillId="2" borderId="6" xfId="0" applyNumberFormat="1" applyFill="1" applyBorder="1"/>
    <xf numFmtId="0" fontId="0" fillId="2" borderId="7" xfId="0" applyFill="1" applyBorder="1"/>
    <xf numFmtId="165" fontId="0" fillId="2" borderId="8" xfId="0" applyNumberFormat="1" applyFill="1" applyBorder="1"/>
    <xf numFmtId="0" fontId="0" fillId="2" borderId="8" xfId="0" applyFill="1" applyBorder="1"/>
    <xf numFmtId="165" fontId="0" fillId="2" borderId="9" xfId="0" applyNumberFormat="1" applyFill="1" applyBorder="1"/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166" fontId="0" fillId="2" borderId="4" xfId="0" applyNumberFormat="1" applyFill="1" applyBorder="1"/>
    <xf numFmtId="0" fontId="0" fillId="2" borderId="16" xfId="0" applyFill="1" applyBorder="1"/>
    <xf numFmtId="167" fontId="0" fillId="2" borderId="17" xfId="0" applyNumberFormat="1" applyFill="1" applyBorder="1"/>
    <xf numFmtId="167" fontId="0" fillId="2" borderId="18" xfId="0" applyNumberFormat="1" applyFill="1" applyBorder="1"/>
    <xf numFmtId="166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0" fontId="0" fillId="2" borderId="24" xfId="0" applyFill="1" applyBorder="1"/>
    <xf numFmtId="0" fontId="0" fillId="2" borderId="25" xfId="0" applyFill="1" applyBorder="1"/>
    <xf numFmtId="165" fontId="0" fillId="2" borderId="25" xfId="0" applyNumberFormat="1" applyFill="1" applyBorder="1"/>
    <xf numFmtId="0" fontId="0" fillId="2" borderId="26" xfId="0" applyFill="1" applyBorder="1"/>
    <xf numFmtId="0" fontId="0" fillId="3" borderId="5" xfId="0" applyFill="1" applyBorder="1" applyAlignment="1" applyProtection="1">
      <alignment horizontal="right"/>
      <protection locked="0"/>
    </xf>
    <xf numFmtId="165" fontId="0" fillId="3" borderId="5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165" fontId="0" fillId="0" borderId="6" xfId="0" applyNumberFormat="1" applyFill="1" applyBorder="1"/>
    <xf numFmtId="166" fontId="0" fillId="3" borderId="3" xfId="0" applyNumberFormat="1" applyFill="1" applyBorder="1" applyProtection="1">
      <protection locked="0"/>
    </xf>
    <xf numFmtId="164" fontId="0" fillId="2" borderId="0" xfId="0" applyNumberFormat="1" applyFill="1" applyBorder="1"/>
    <xf numFmtId="166" fontId="0" fillId="3" borderId="0" xfId="0" applyNumberFormat="1" applyFill="1" applyBorder="1" applyProtection="1">
      <protection locked="0"/>
    </xf>
    <xf numFmtId="0" fontId="0" fillId="2" borderId="0" xfId="0" applyFill="1" applyBorder="1" applyAlignment="1">
      <alignment horizontal="center"/>
    </xf>
    <xf numFmtId="166" fontId="0" fillId="0" borderId="0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0" fontId="6" fillId="0" borderId="0" xfId="0" applyFont="1" applyBorder="1" applyAlignment="1"/>
    <xf numFmtId="0" fontId="0" fillId="0" borderId="0" xfId="0" applyBorder="1"/>
    <xf numFmtId="0" fontId="1" fillId="2" borderId="0" xfId="1" applyFill="1" applyBorder="1" applyAlignment="1">
      <alignment horizontal="center" vertical="center"/>
    </xf>
  </cellXfs>
  <cellStyles count="2">
    <cellStyle name="Normal" xfId="0" builtinId="0"/>
    <cellStyle name="Title" xfId="1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27</xdr:row>
          <xdr:rowOff>22860</xdr:rowOff>
        </xdr:from>
        <xdr:to>
          <xdr:col>13</xdr:col>
          <xdr:colOff>30480</xdr:colOff>
          <xdr:row>42</xdr:row>
          <xdr:rowOff>502920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19050">
              <a:solidFill>
                <a:srgbClr val="0099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tabSelected="1" zoomScale="130" zoomScaleNormal="130" workbookViewId="0">
      <selection activeCell="F4" sqref="F4"/>
    </sheetView>
  </sheetViews>
  <sheetFormatPr defaultColWidth="8.8984375" defaultRowHeight="13.8" x14ac:dyDescent="0.25"/>
  <cols>
    <col min="1" max="1" width="1.5" customWidth="1"/>
    <col min="2" max="2" width="3.59765625" customWidth="1"/>
    <col min="3" max="3" width="12.59765625" customWidth="1"/>
    <col min="4" max="6" width="16.59765625" customWidth="1"/>
    <col min="7" max="7" width="5.19921875" customWidth="1"/>
    <col min="8" max="8" width="6.59765625" customWidth="1"/>
    <col min="9" max="12" width="16.59765625" customWidth="1"/>
    <col min="13" max="13" width="4.3984375" customWidth="1"/>
  </cols>
  <sheetData>
    <row r="1" spans="2:13" ht="9" customHeight="1" thickBot="1" x14ac:dyDescent="0.3"/>
    <row r="2" spans="2:13" ht="9" customHeight="1" thickTop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3" ht="22.8" x14ac:dyDescent="0.25">
      <c r="B3" s="4"/>
      <c r="C3" s="51" t="s">
        <v>0</v>
      </c>
      <c r="D3" s="51"/>
      <c r="E3" s="51"/>
      <c r="F3" s="51"/>
      <c r="G3" s="5"/>
      <c r="H3" s="51" t="s">
        <v>1</v>
      </c>
      <c r="I3" s="51"/>
      <c r="J3" s="51"/>
      <c r="K3" s="51"/>
      <c r="L3" s="51"/>
      <c r="M3" s="6"/>
    </row>
    <row r="4" spans="2:13" ht="6.9" customHeight="1" x14ac:dyDescent="0.25">
      <c r="B4" s="4"/>
      <c r="C4" s="5"/>
      <c r="D4" s="44"/>
      <c r="E4" s="5"/>
      <c r="F4" s="47"/>
      <c r="G4" s="5"/>
      <c r="H4" s="46"/>
      <c r="I4" s="46"/>
      <c r="J4" s="46"/>
      <c r="K4" s="46"/>
      <c r="L4" s="46"/>
      <c r="M4" s="6"/>
    </row>
    <row r="5" spans="2:13" x14ac:dyDescent="0.25">
      <c r="B5" s="4"/>
      <c r="C5" s="5"/>
      <c r="D5" s="45"/>
      <c r="E5" s="44" t="s">
        <v>22</v>
      </c>
      <c r="F5" s="5"/>
      <c r="G5" s="5"/>
      <c r="H5" s="46"/>
      <c r="I5" s="46"/>
      <c r="J5" s="46"/>
      <c r="K5" s="46"/>
      <c r="L5" s="46"/>
      <c r="M5" s="6"/>
    </row>
    <row r="6" spans="2:13" ht="6.9" customHeight="1" thickBot="1" x14ac:dyDescent="0.3">
      <c r="B6" s="4"/>
      <c r="C6" s="5"/>
      <c r="D6" s="44"/>
      <c r="E6" s="5"/>
      <c r="F6" s="47"/>
      <c r="G6" s="5"/>
      <c r="H6" s="46"/>
      <c r="I6" s="46"/>
      <c r="J6" s="46"/>
      <c r="K6" s="46"/>
      <c r="L6" s="46"/>
      <c r="M6" s="6"/>
    </row>
    <row r="7" spans="2:13" x14ac:dyDescent="0.25">
      <c r="B7" s="4"/>
      <c r="C7" s="7" t="s">
        <v>2</v>
      </c>
      <c r="D7" s="48">
        <v>43488</v>
      </c>
      <c r="E7" s="8" t="s">
        <v>3</v>
      </c>
      <c r="F7" s="43">
        <v>3.5000000000000003E-2</v>
      </c>
      <c r="G7" s="5"/>
      <c r="H7" s="9" t="s">
        <v>4</v>
      </c>
      <c r="I7" s="10" t="s">
        <v>5</v>
      </c>
      <c r="J7" s="10" t="s">
        <v>6</v>
      </c>
      <c r="K7" s="10" t="s">
        <v>7</v>
      </c>
      <c r="L7" s="11" t="s">
        <v>8</v>
      </c>
      <c r="M7" s="6"/>
    </row>
    <row r="8" spans="2:13" x14ac:dyDescent="0.25">
      <c r="B8" s="4"/>
      <c r="C8" s="12" t="s">
        <v>9</v>
      </c>
      <c r="D8" s="39" t="s">
        <v>10</v>
      </c>
      <c r="E8" s="13" t="s">
        <v>11</v>
      </c>
      <c r="F8" s="41">
        <v>15</v>
      </c>
      <c r="G8" s="5"/>
      <c r="H8" s="14">
        <v>1</v>
      </c>
      <c r="I8" s="15">
        <f>D11</f>
        <v>344000</v>
      </c>
      <c r="J8" s="15">
        <f>IF(H8&lt;=$F$8,PV($F$7/12,12*($F$8-H8),-$F$9),0)</f>
        <v>326246.65248934075</v>
      </c>
      <c r="K8" s="15">
        <f>I8-J8</f>
        <v>17753.347510659252</v>
      </c>
      <c r="L8" s="16">
        <f>IF(I8&gt;0,12*$F$9-K8,0)</f>
        <v>11757.003795987017</v>
      </c>
      <c r="M8" s="6"/>
    </row>
    <row r="9" spans="2:13" x14ac:dyDescent="0.25">
      <c r="B9" s="4"/>
      <c r="C9" s="12" t="s">
        <v>12</v>
      </c>
      <c r="D9" s="40">
        <v>429000</v>
      </c>
      <c r="E9" s="13" t="s">
        <v>13</v>
      </c>
      <c r="F9" s="42">
        <f>-PMT(Rate/12,Term*12,Loan_Amount)</f>
        <v>2459.1959422205223</v>
      </c>
      <c r="G9" s="5"/>
      <c r="H9" s="12">
        <v>2</v>
      </c>
      <c r="I9" s="19">
        <f>J8</f>
        <v>326246.65248934075</v>
      </c>
      <c r="J9" s="19">
        <f t="shared" ref="J9:J22" si="0">IF(H9&lt;=$F$8,PV($F$7/12,12*($F$8-H9),-$F$9),0)</f>
        <v>307861.87250313675</v>
      </c>
      <c r="K9" s="19">
        <f t="shared" ref="K9:K22" si="1">I9-J9</f>
        <v>18384.779986203997</v>
      </c>
      <c r="L9" s="20">
        <f t="shared" ref="L9:L22" si="2">IF(I9&gt;0,12*$F$9-K9,0)</f>
        <v>11125.571320442272</v>
      </c>
      <c r="M9" s="6"/>
    </row>
    <row r="10" spans="2:13" x14ac:dyDescent="0.25">
      <c r="B10" s="4"/>
      <c r="C10" s="12" t="s">
        <v>14</v>
      </c>
      <c r="D10" s="40">
        <v>85000</v>
      </c>
      <c r="E10" s="13" t="s">
        <v>15</v>
      </c>
      <c r="F10" s="18">
        <f>12*Term*Monthly_Payment-Loan_Amount</f>
        <v>98655.269599694002</v>
      </c>
      <c r="G10" s="5"/>
      <c r="H10" s="12">
        <v>3</v>
      </c>
      <c r="I10" s="19">
        <f t="shared" ref="I10:I22" si="3">J9</f>
        <v>307861.87250313675</v>
      </c>
      <c r="J10" s="19">
        <f t="shared" si="0"/>
        <v>288823.20191224146</v>
      </c>
      <c r="K10" s="19">
        <f t="shared" si="1"/>
        <v>19038.670590895286</v>
      </c>
      <c r="L10" s="20">
        <f t="shared" si="2"/>
        <v>10471.680715750983</v>
      </c>
      <c r="M10" s="6"/>
    </row>
    <row r="11" spans="2:13" ht="14.4" thickBot="1" x14ac:dyDescent="0.3">
      <c r="B11" s="4"/>
      <c r="C11" s="21" t="s">
        <v>16</v>
      </c>
      <c r="D11" s="22">
        <f>Price-Down_Pymt.</f>
        <v>344000</v>
      </c>
      <c r="E11" s="23" t="s">
        <v>17</v>
      </c>
      <c r="F11" s="24">
        <f>Price+Total_Interest</f>
        <v>527655.26959969406</v>
      </c>
      <c r="G11" s="5"/>
      <c r="H11" s="12">
        <v>4</v>
      </c>
      <c r="I11" s="19">
        <f t="shared" si="3"/>
        <v>288823.20191224146</v>
      </c>
      <c r="J11" s="19">
        <f t="shared" si="0"/>
        <v>269107.3838202859</v>
      </c>
      <c r="K11" s="19">
        <f t="shared" si="1"/>
        <v>19715.81809195556</v>
      </c>
      <c r="L11" s="20">
        <f t="shared" si="2"/>
        <v>9794.5332146907094</v>
      </c>
      <c r="M11" s="6"/>
    </row>
    <row r="12" spans="2:13" ht="20.25" customHeight="1" thickBot="1" x14ac:dyDescent="0.3">
      <c r="B12" s="4"/>
      <c r="C12" s="51" t="s">
        <v>18</v>
      </c>
      <c r="D12" s="51"/>
      <c r="E12" s="51"/>
      <c r="F12" s="51"/>
      <c r="G12" s="5"/>
      <c r="H12" s="12">
        <v>5</v>
      </c>
      <c r="I12" s="19">
        <f t="shared" si="3"/>
        <v>269107.3838202859</v>
      </c>
      <c r="J12" s="19">
        <f t="shared" si="0"/>
        <v>248690.33415396241</v>
      </c>
      <c r="K12" s="19">
        <f t="shared" si="1"/>
        <v>20417.049666323495</v>
      </c>
      <c r="L12" s="20">
        <f t="shared" si="2"/>
        <v>9093.3016403227739</v>
      </c>
      <c r="M12" s="6"/>
    </row>
    <row r="13" spans="2:13" ht="17.25" customHeight="1" x14ac:dyDescent="0.25">
      <c r="B13" s="4"/>
      <c r="C13" s="25" t="s">
        <v>19</v>
      </c>
      <c r="D13" s="26" t="s">
        <v>13</v>
      </c>
      <c r="E13" s="26" t="s">
        <v>15</v>
      </c>
      <c r="F13" s="27" t="s">
        <v>17</v>
      </c>
      <c r="G13" s="5"/>
      <c r="H13" s="12">
        <v>6</v>
      </c>
      <c r="I13" s="19">
        <f t="shared" si="3"/>
        <v>248690.33415396241</v>
      </c>
      <c r="J13" s="19">
        <f t="shared" si="0"/>
        <v>227547.11224286151</v>
      </c>
      <c r="K13" s="19">
        <f t="shared" si="1"/>
        <v>21143.221911100904</v>
      </c>
      <c r="L13" s="20">
        <f t="shared" si="2"/>
        <v>8367.1293955453657</v>
      </c>
      <c r="M13" s="6"/>
    </row>
    <row r="14" spans="2:13" x14ac:dyDescent="0.25">
      <c r="B14" s="4"/>
      <c r="C14" s="12"/>
      <c r="D14" s="17">
        <f>F9</f>
        <v>2459.1959422205223</v>
      </c>
      <c r="E14" s="17">
        <f>F10</f>
        <v>98655.269599694002</v>
      </c>
      <c r="F14" s="18">
        <f>F11</f>
        <v>527655.26959969406</v>
      </c>
      <c r="G14" s="5"/>
      <c r="H14" s="12">
        <v>7</v>
      </c>
      <c r="I14" s="19">
        <f t="shared" si="3"/>
        <v>227547.11224286151</v>
      </c>
      <c r="J14" s="19">
        <f t="shared" si="0"/>
        <v>205651.89035292206</v>
      </c>
      <c r="K14" s="19">
        <f t="shared" si="1"/>
        <v>21895.22188993945</v>
      </c>
      <c r="L14" s="20">
        <f t="shared" si="2"/>
        <v>7615.129416706819</v>
      </c>
      <c r="M14" s="6"/>
    </row>
    <row r="15" spans="2:13" x14ac:dyDescent="0.25">
      <c r="B15" s="4"/>
      <c r="C15" s="28">
        <v>0.03</v>
      </c>
      <c r="D15" s="19">
        <f t="dataTable" ref="D15:F25" dt2D="0" dtr="0" r1="F7"/>
        <v>2375.6008425562859</v>
      </c>
      <c r="E15" s="19">
        <v>83608.151660131465</v>
      </c>
      <c r="F15" s="20">
        <v>512608.15166013147</v>
      </c>
      <c r="G15" s="5"/>
      <c r="H15" s="12">
        <v>8</v>
      </c>
      <c r="I15" s="19">
        <f t="shared" si="3"/>
        <v>205651.89035292206</v>
      </c>
      <c r="J15" s="19">
        <f t="shared" si="0"/>
        <v>182977.92213628162</v>
      </c>
      <c r="K15" s="19">
        <f t="shared" si="1"/>
        <v>22673.968216640438</v>
      </c>
      <c r="L15" s="20">
        <f t="shared" si="2"/>
        <v>6836.383090005831</v>
      </c>
      <c r="M15" s="6"/>
    </row>
    <row r="16" spans="2:13" x14ac:dyDescent="0.25">
      <c r="B16" s="4"/>
      <c r="C16" s="28">
        <v>3.125E-2</v>
      </c>
      <c r="D16" s="19">
        <v>2396.3361406915474</v>
      </c>
      <c r="E16" s="19">
        <v>87340.505324478552</v>
      </c>
      <c r="F16" s="20">
        <v>516340.50532447855</v>
      </c>
      <c r="G16" s="5"/>
      <c r="H16" s="12">
        <v>9</v>
      </c>
      <c r="I16" s="19">
        <f t="shared" si="3"/>
        <v>182977.92213628162</v>
      </c>
      <c r="J16" s="19">
        <f t="shared" si="0"/>
        <v>159497.50995898148</v>
      </c>
      <c r="K16" s="19">
        <f t="shared" si="1"/>
        <v>23480.412177300139</v>
      </c>
      <c r="L16" s="20">
        <f t="shared" si="2"/>
        <v>6029.9391293461304</v>
      </c>
      <c r="M16" s="6"/>
    </row>
    <row r="17" spans="2:13" x14ac:dyDescent="0.25">
      <c r="B17" s="4"/>
      <c r="C17" s="28">
        <v>3.2500000000000001E-2</v>
      </c>
      <c r="D17" s="19">
        <v>2417.1805650843971</v>
      </c>
      <c r="E17" s="19">
        <v>91092.501715191465</v>
      </c>
      <c r="F17" s="20">
        <v>520092.50171519147</v>
      </c>
      <c r="G17" s="5"/>
      <c r="H17" s="12">
        <v>10</v>
      </c>
      <c r="I17" s="19">
        <f t="shared" si="3"/>
        <v>159497.50995898148</v>
      </c>
      <c r="J17" s="19">
        <f t="shared" si="0"/>
        <v>135181.97106661939</v>
      </c>
      <c r="K17" s="19">
        <f t="shared" si="1"/>
        <v>24315.538892362092</v>
      </c>
      <c r="L17" s="20">
        <f t="shared" si="2"/>
        <v>5194.8124142841771</v>
      </c>
      <c r="M17" s="6"/>
    </row>
    <row r="18" spans="2:13" x14ac:dyDescent="0.25">
      <c r="B18" s="4"/>
      <c r="C18" s="28">
        <v>3.3750000000000002E-2</v>
      </c>
      <c r="D18" s="19">
        <v>2438.1339048967779</v>
      </c>
      <c r="E18" s="19">
        <v>94864.102881420054</v>
      </c>
      <c r="F18" s="20">
        <v>523864.10288142005</v>
      </c>
      <c r="G18" s="5"/>
      <c r="H18" s="12">
        <v>11</v>
      </c>
      <c r="I18" s="19">
        <f t="shared" si="3"/>
        <v>135181.97106661939</v>
      </c>
      <c r="J18" s="19">
        <f t="shared" si="0"/>
        <v>110001.6025466166</v>
      </c>
      <c r="K18" s="19">
        <f t="shared" si="1"/>
        <v>25180.368520002783</v>
      </c>
      <c r="L18" s="20">
        <f t="shared" si="2"/>
        <v>4329.9827866434862</v>
      </c>
      <c r="M18" s="6"/>
    </row>
    <row r="19" spans="2:13" x14ac:dyDescent="0.25">
      <c r="B19" s="4"/>
      <c r="C19" s="28">
        <v>3.5000000000000003E-2</v>
      </c>
      <c r="D19" s="19">
        <v>2459.1959422205223</v>
      </c>
      <c r="E19" s="19">
        <v>98655.269599694002</v>
      </c>
      <c r="F19" s="20">
        <v>527655.26959969406</v>
      </c>
      <c r="G19" s="5"/>
      <c r="H19" s="12">
        <v>12</v>
      </c>
      <c r="I19" s="19">
        <f t="shared" si="3"/>
        <v>110001.6025466166</v>
      </c>
      <c r="J19" s="19">
        <f t="shared" si="0"/>
        <v>83925.645044300793</v>
      </c>
      <c r="K19" s="19">
        <f t="shared" si="1"/>
        <v>26075.95750231581</v>
      </c>
      <c r="L19" s="20">
        <f t="shared" si="2"/>
        <v>3434.3938043304588</v>
      </c>
      <c r="M19" s="6"/>
    </row>
    <row r="20" spans="2:13" x14ac:dyDescent="0.25">
      <c r="B20" s="4"/>
      <c r="C20" s="28">
        <v>3.6249999999999998E-2</v>
      </c>
      <c r="D20" s="19">
        <v>2480.3664521316541</v>
      </c>
      <c r="E20" s="19">
        <v>102465.96138369775</v>
      </c>
      <c r="F20" s="20">
        <v>531465.96138369781</v>
      </c>
      <c r="G20" s="5"/>
      <c r="H20" s="12">
        <v>13</v>
      </c>
      <c r="I20" s="19">
        <f t="shared" si="3"/>
        <v>83925.645044300793</v>
      </c>
      <c r="J20" s="19">
        <f t="shared" si="0"/>
        <v>56922.245188478933</v>
      </c>
      <c r="K20" s="19">
        <f t="shared" si="1"/>
        <v>27003.399855821859</v>
      </c>
      <c r="L20" s="20">
        <f t="shared" si="2"/>
        <v>2506.9514508244101</v>
      </c>
      <c r="M20" s="6"/>
    </row>
    <row r="21" spans="2:13" x14ac:dyDescent="0.25">
      <c r="B21" s="4"/>
      <c r="C21" s="28">
        <v>3.7499999999999999E-2</v>
      </c>
      <c r="D21" s="19">
        <v>2501.6452027462351</v>
      </c>
      <c r="E21" s="19">
        <v>106296.13649432233</v>
      </c>
      <c r="F21" s="20">
        <v>535296.13649432233</v>
      </c>
      <c r="G21" s="5"/>
      <c r="H21" s="12">
        <v>14</v>
      </c>
      <c r="I21" s="19">
        <f t="shared" si="3"/>
        <v>56922.245188478933</v>
      </c>
      <c r="J21" s="19">
        <f t="shared" si="0"/>
        <v>28958.416680603972</v>
      </c>
      <c r="K21" s="19">
        <f t="shared" si="1"/>
        <v>27963.828507874961</v>
      </c>
      <c r="L21" s="20">
        <f t="shared" si="2"/>
        <v>1546.5227987713079</v>
      </c>
      <c r="M21" s="6"/>
    </row>
    <row r="22" spans="2:13" x14ac:dyDescent="0.25">
      <c r="B22" s="4"/>
      <c r="C22" s="28">
        <v>3.875E-2</v>
      </c>
      <c r="D22" s="19">
        <v>2523.0319552777328</v>
      </c>
      <c r="E22" s="19">
        <v>110145.75194999191</v>
      </c>
      <c r="F22" s="20">
        <v>539145.75194999191</v>
      </c>
      <c r="G22" s="5"/>
      <c r="H22" s="29">
        <v>15</v>
      </c>
      <c r="I22" s="30">
        <f t="shared" si="3"/>
        <v>28958.416680603972</v>
      </c>
      <c r="J22" s="30">
        <f t="shared" si="0"/>
        <v>0</v>
      </c>
      <c r="K22" s="30">
        <f t="shared" si="1"/>
        <v>28958.416680603972</v>
      </c>
      <c r="L22" s="31">
        <f t="shared" si="2"/>
        <v>551.93462604229717</v>
      </c>
      <c r="M22" s="6"/>
    </row>
    <row r="23" spans="2:13" x14ac:dyDescent="0.25">
      <c r="B23" s="4"/>
      <c r="C23" s="28">
        <v>0.04</v>
      </c>
      <c r="D23" s="19">
        <v>2544.5264640958894</v>
      </c>
      <c r="E23" s="19">
        <v>114014.76353726012</v>
      </c>
      <c r="F23" s="20">
        <v>543014.76353726012</v>
      </c>
      <c r="G23" s="5"/>
      <c r="H23" s="12"/>
      <c r="I23" s="13"/>
      <c r="J23" s="13" t="s">
        <v>20</v>
      </c>
      <c r="K23" s="17">
        <f t="shared" ref="K23:L23" si="4">SUM(K8:K22)</f>
        <v>344000</v>
      </c>
      <c r="L23" s="18">
        <f t="shared" si="4"/>
        <v>98655.26959969406</v>
      </c>
      <c r="M23" s="6"/>
    </row>
    <row r="24" spans="2:13" x14ac:dyDescent="0.25">
      <c r="B24" s="4"/>
      <c r="C24" s="28">
        <v>4.1250000000000002E-2</v>
      </c>
      <c r="D24" s="19">
        <v>2566.1284767870566</v>
      </c>
      <c r="E24" s="19">
        <v>117903.12582167017</v>
      </c>
      <c r="F24" s="20">
        <v>546903.12582167017</v>
      </c>
      <c r="G24" s="5"/>
      <c r="H24" s="12"/>
      <c r="I24" s="13"/>
      <c r="J24" s="13" t="s">
        <v>21</v>
      </c>
      <c r="K24" s="13"/>
      <c r="L24" s="18">
        <f>D10</f>
        <v>85000</v>
      </c>
      <c r="M24" s="6"/>
    </row>
    <row r="25" spans="2:13" ht="14.4" thickBot="1" x14ac:dyDescent="0.3">
      <c r="B25" s="4"/>
      <c r="C25" s="32">
        <v>4.2500000000000003E-2</v>
      </c>
      <c r="D25" s="33">
        <v>2587.8377342159611</v>
      </c>
      <c r="E25" s="33">
        <v>121810.792158873</v>
      </c>
      <c r="F25" s="34">
        <v>550810.79215887305</v>
      </c>
      <c r="G25" s="5"/>
      <c r="H25" s="21"/>
      <c r="I25" s="23"/>
      <c r="J25" s="23" t="s">
        <v>17</v>
      </c>
      <c r="K25" s="23"/>
      <c r="L25" s="24">
        <f>K23+L23+L24</f>
        <v>527655.26959969406</v>
      </c>
      <c r="M25" s="6"/>
    </row>
    <row r="26" spans="2:13" ht="13.5" customHeight="1" thickBot="1" x14ac:dyDescent="0.3">
      <c r="B26" s="35"/>
      <c r="C26" s="36"/>
      <c r="D26" s="36"/>
      <c r="E26" s="36"/>
      <c r="F26" s="36"/>
      <c r="G26" s="36"/>
      <c r="H26" s="36"/>
      <c r="I26" s="36"/>
      <c r="J26" s="37"/>
      <c r="K26" s="36"/>
      <c r="L26" s="36"/>
      <c r="M26" s="38"/>
    </row>
    <row r="27" spans="2:13" ht="14.4" thickTop="1" x14ac:dyDescent="0.25"/>
    <row r="28" spans="2:13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</row>
    <row r="29" spans="2:13" ht="20.399999999999999" x14ac:dyDescent="0.35">
      <c r="B29" s="50"/>
      <c r="C29" s="49"/>
      <c r="D29" s="49"/>
      <c r="E29" s="49"/>
      <c r="F29" s="49"/>
      <c r="G29" s="49"/>
      <c r="H29" s="49"/>
      <c r="I29" s="49"/>
      <c r="J29" s="50"/>
      <c r="K29" s="50"/>
      <c r="L29" s="50"/>
      <c r="M29" s="50"/>
    </row>
    <row r="30" spans="2:13" x14ac:dyDescent="0.2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  <row r="31" spans="2:13" x14ac:dyDescent="0.25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</row>
    <row r="32" spans="2:13" x14ac:dyDescent="0.25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</row>
    <row r="33" spans="2:13" x14ac:dyDescent="0.2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</row>
    <row r="34" spans="2:13" x14ac:dyDescent="0.25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</row>
    <row r="35" spans="2:13" x14ac:dyDescent="0.25"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</row>
    <row r="36" spans="2:13" x14ac:dyDescent="0.25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</row>
    <row r="37" spans="2:13" x14ac:dyDescent="0.25"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</row>
    <row r="38" spans="2:13" x14ac:dyDescent="0.2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</row>
    <row r="39" spans="2:13" x14ac:dyDescent="0.25"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2:13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</row>
    <row r="41" spans="2:13" x14ac:dyDescent="0.2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</row>
    <row r="42" spans="2:13" x14ac:dyDescent="0.2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3" ht="48.75" customHeight="1" x14ac:dyDescent="0.25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</sheetData>
  <sheetProtection algorithmName="SHA-512" hashValue="k12094lLDx2C61n7mnReAIUa98VC3fFMhzgu1cn/A330KhXE/gnG4m577IlSCDuB4XQYpHoU3AeVNHFhcBQsQw==" saltValue="zuuyYqdVuMB2UGytuSovOw==" spinCount="100000" sheet="1" objects="1" selectLockedCells="1"/>
  <mergeCells count="3">
    <mergeCell ref="C3:F3"/>
    <mergeCell ref="C12:F12"/>
    <mergeCell ref="H3:L3"/>
  </mergeCells>
  <conditionalFormatting sqref="C15:C25">
    <cfRule type="cellIs" dxfId="0" priority="1" operator="equal">
      <formula>$F$7</formula>
    </cfRule>
  </conditionalFormatting>
  <pageMargins left="0.7" right="0.7" top="0.75" bottom="0.75" header="0.3" footer="0.3"/>
  <pageSetup scale="56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40" r:id="rId4">
          <objectPr defaultSize="0" autoPict="0" r:id="rId5">
            <anchor moveWithCells="1">
              <from>
                <xdr:col>1</xdr:col>
                <xdr:colOff>22860</xdr:colOff>
                <xdr:row>27</xdr:row>
                <xdr:rowOff>22860</xdr:rowOff>
              </from>
              <to>
                <xdr:col>13</xdr:col>
                <xdr:colOff>30480</xdr:colOff>
                <xdr:row>42</xdr:row>
                <xdr:rowOff>502920</xdr:rowOff>
              </to>
            </anchor>
          </objectPr>
        </oleObject>
      </mc:Choice>
      <mc:Fallback>
        <oleObject progId="Document" shapeId="104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Mortgage Payment Calculator</vt:lpstr>
      <vt:lpstr>Amortization_Schedule</vt:lpstr>
      <vt:lpstr>Down_Pymt.</vt:lpstr>
      <vt:lpstr>Financial_Tools</vt:lpstr>
      <vt:lpstr>Interese_Schdule</vt:lpstr>
      <vt:lpstr>Loan_Amount</vt:lpstr>
      <vt:lpstr>Monthly_Payment</vt:lpstr>
      <vt:lpstr>Morgage_Payment</vt:lpstr>
      <vt:lpstr>Price</vt:lpstr>
      <vt:lpstr>Rate</vt:lpstr>
      <vt:lpstr>Term</vt:lpstr>
      <vt:lpstr>Total_Cost</vt:lpstr>
      <vt:lpstr>Total_Interest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Shinya Jomura</dc:creator>
  <cp:keywords/>
  <dc:description/>
  <cp:lastModifiedBy>Christina Thomas</cp:lastModifiedBy>
  <cp:revision/>
  <cp:lastPrinted>2019-01-28T21:30:59Z</cp:lastPrinted>
  <dcterms:created xsi:type="dcterms:W3CDTF">2019-01-04T21:17:41Z</dcterms:created>
  <dcterms:modified xsi:type="dcterms:W3CDTF">2019-01-30T23:01:04Z</dcterms:modified>
  <cp:category/>
  <cp:contentStatus/>
</cp:coreProperties>
</file>